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i\Desktop\Entrevistas TCS\Ley de ISR\Material\"/>
    </mc:Choice>
  </mc:AlternateContent>
  <xr:revisionPtr revIDLastSave="0" documentId="13_ncr:1_{8BE3E685-8F41-43D0-B892-C02AC87E09AF}" xr6:coauthVersionLast="47" xr6:coauthVersionMax="47" xr10:uidLastSave="{00000000-0000-0000-0000-000000000000}"/>
  <bookViews>
    <workbookView showSheetTabs="0" xWindow="-120" yWindow="-120" windowWidth="29040" windowHeight="15720" xr2:uid="{8373EDF4-5889-414D-8F3A-FFA31101FCB0}"/>
  </bookViews>
  <sheets>
    <sheet name="EstimacionCalculoISR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4" l="1"/>
  <c r="I9" i="4" s="1"/>
  <c r="I11" i="4"/>
  <c r="L11" i="4" s="1"/>
  <c r="I10" i="4"/>
  <c r="C10" i="4"/>
  <c r="C19" i="4" s="1"/>
  <c r="E19" i="4" s="1"/>
  <c r="C25" i="4" l="1"/>
  <c r="E23" i="4" s="1"/>
  <c r="F11" i="4"/>
  <c r="K11" i="4" s="1"/>
  <c r="L10" i="4"/>
  <c r="F10" i="4"/>
  <c r="K10" i="4" s="1"/>
  <c r="L9" i="4"/>
  <c r="F9" i="4"/>
  <c r="K9" i="4" s="1"/>
  <c r="L8" i="4"/>
  <c r="K8" i="4"/>
  <c r="A19" i="4" l="1"/>
  <c r="F18" i="4" s="1"/>
  <c r="C21" i="4" l="1"/>
  <c r="C27" i="4" s="1"/>
  <c r="C28" i="4" s="1"/>
  <c r="E21" i="4"/>
  <c r="E20" i="4"/>
  <c r="E22" i="4" s="1"/>
  <c r="E24" i="4" s="1"/>
</calcChain>
</file>

<file path=xl/sharedStrings.xml><?xml version="1.0" encoding="utf-8"?>
<sst xmlns="http://schemas.openxmlformats.org/spreadsheetml/2006/main" count="44" uniqueCount="39">
  <si>
    <t>Renta imponible</t>
  </si>
  <si>
    <t>Desde</t>
  </si>
  <si>
    <t>Hasta</t>
  </si>
  <si>
    <t>1er tramo</t>
  </si>
  <si>
    <t>2o tramo</t>
  </si>
  <si>
    <t>3er tramo</t>
  </si>
  <si>
    <t>4o tramo</t>
  </si>
  <si>
    <t>En adelante</t>
  </si>
  <si>
    <t>$ a aplicar</t>
  </si>
  <si>
    <t>Sobre el exceso de</t>
  </si>
  <si>
    <t>Más cuota fija</t>
  </si>
  <si>
    <t>Tramo</t>
  </si>
  <si>
    <t>Rentas gravadas</t>
  </si>
  <si>
    <t>Médicos</t>
  </si>
  <si>
    <t>ISSS</t>
  </si>
  <si>
    <t>Deducciones:</t>
  </si>
  <si>
    <t>Colegiaturas</t>
  </si>
  <si>
    <t>Costos y Gastos</t>
  </si>
  <si>
    <t>ISR retenido</t>
  </si>
  <si>
    <t>ISR computado</t>
  </si>
  <si>
    <t>ISR final</t>
  </si>
  <si>
    <t>Planteamiento del modelo:</t>
  </si>
  <si>
    <t>AFP Cuota voluntaria</t>
  </si>
  <si>
    <t>Cuotra patronal ISSS por trabajadores domésticos</t>
  </si>
  <si>
    <t>Rango de ISR computado</t>
  </si>
  <si>
    <t>Pago a cuenta realizado</t>
  </si>
  <si>
    <t>ISR ya pagado (ISR retenido + Pago a cuenta)</t>
  </si>
  <si>
    <t>Tabla de cálculo según Art. 37 Ley de ISR</t>
  </si>
  <si>
    <t>Resumen:</t>
  </si>
  <si>
    <t>Pagos anticipados</t>
  </si>
  <si>
    <t>Neto ISR</t>
  </si>
  <si>
    <t>Tramo:</t>
  </si>
  <si>
    <t>ISR Componente variable</t>
  </si>
  <si>
    <t>ISR Componente fijo</t>
  </si>
  <si>
    <r>
      <t xml:space="preserve">El resultado lo verá en la celda </t>
    </r>
    <r>
      <rPr>
        <b/>
        <sz val="11"/>
        <color theme="1"/>
        <rFont val="Calibri"/>
        <family val="2"/>
        <scheme val="minor"/>
      </rPr>
      <t>C27</t>
    </r>
    <r>
      <rPr>
        <sz val="11"/>
        <color theme="1"/>
        <rFont val="Calibri"/>
        <family val="2"/>
        <scheme val="minor"/>
      </rPr>
      <t>, es decir que en tal celda obtendrá el valor resultante del cálculo de liquidación anual de ISR.</t>
    </r>
  </si>
  <si>
    <t>Indicaciones:</t>
  </si>
  <si>
    <t>Únicamente ingrese los valores solicitados en las celdas de color celeste.</t>
  </si>
  <si>
    <t>Herramienta para precalcular el ISR de una persona natural en El Salvador (Art. 37 Ley de ISR).</t>
  </si>
  <si>
    <t>Descarga este Excel para precalcular el ISR (herramienta 26):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</si>
</sst>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44" fontId="0" fillId="0" borderId="0" xfId="1" applyFont="1"/>
    <xf numFmtId="0" fontId="7" fillId="0" borderId="0" xfId="0" applyFont="1"/>
    <xf numFmtId="0" fontId="0" fillId="0" borderId="0" xfId="0" applyProtection="1">
      <protection hidden="1"/>
    </xf>
    <xf numFmtId="44" fontId="0" fillId="0" borderId="0" xfId="1" applyFont="1" applyProtection="1">
      <protection hidden="1"/>
    </xf>
    <xf numFmtId="0" fontId="7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" fillId="3" borderId="1" xfId="0" applyFont="1" applyFill="1" applyBorder="1" applyProtection="1">
      <protection hidden="1"/>
    </xf>
    <xf numFmtId="44" fontId="0" fillId="2" borderId="0" xfId="1" applyFont="1" applyFill="1" applyProtection="1">
      <protection hidden="1"/>
    </xf>
    <xf numFmtId="0" fontId="4" fillId="0" borderId="0" xfId="0" applyFont="1" applyProtection="1">
      <protection hidden="1"/>
    </xf>
    <xf numFmtId="44" fontId="4" fillId="0" borderId="0" xfId="1" applyFont="1" applyProtection="1">
      <protection hidden="1"/>
    </xf>
    <xf numFmtId="44" fontId="6" fillId="3" borderId="0" xfId="1" applyFont="1" applyFill="1" applyProtection="1">
      <protection hidden="1"/>
    </xf>
    <xf numFmtId="0" fontId="8" fillId="0" borderId="0" xfId="0" applyFont="1" applyProtection="1">
      <protection hidden="1"/>
    </xf>
    <xf numFmtId="44" fontId="0" fillId="0" borderId="0" xfId="0" applyNumberForma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/>
      <protection hidden="1"/>
    </xf>
    <xf numFmtId="44" fontId="10" fillId="2" borderId="0" xfId="1" applyFont="1" applyFill="1" applyProtection="1">
      <protection hidden="1"/>
    </xf>
    <xf numFmtId="44" fontId="0" fillId="0" borderId="0" xfId="1" applyFont="1" applyFill="1" applyProtection="1">
      <protection hidden="1"/>
    </xf>
    <xf numFmtId="44" fontId="0" fillId="4" borderId="1" xfId="1" applyFont="1" applyFill="1" applyBorder="1" applyProtection="1">
      <protection hidden="1"/>
    </xf>
    <xf numFmtId="0" fontId="0" fillId="4" borderId="1" xfId="0" applyFill="1" applyBorder="1" applyProtection="1">
      <protection hidden="1"/>
    </xf>
    <xf numFmtId="44" fontId="0" fillId="5" borderId="1" xfId="1" applyFont="1" applyFill="1" applyBorder="1" applyProtection="1">
      <protection hidden="1"/>
    </xf>
    <xf numFmtId="44" fontId="0" fillId="6" borderId="1" xfId="1" applyFont="1" applyFill="1" applyBorder="1" applyProtection="1">
      <protection hidden="1"/>
    </xf>
    <xf numFmtId="164" fontId="0" fillId="6" borderId="1" xfId="0" applyNumberFormat="1" applyFill="1" applyBorder="1" applyProtection="1">
      <protection hidden="1"/>
    </xf>
    <xf numFmtId="44" fontId="0" fillId="7" borderId="1" xfId="1" applyFont="1" applyFill="1" applyBorder="1" applyProtection="1">
      <protection hidden="1"/>
    </xf>
    <xf numFmtId="0" fontId="0" fillId="0" borderId="5" xfId="0" applyBorder="1" applyProtection="1">
      <protection hidden="1"/>
    </xf>
    <xf numFmtId="44" fontId="0" fillId="0" borderId="4" xfId="0" applyNumberFormat="1" applyBorder="1" applyProtection="1">
      <protection hidden="1"/>
    </xf>
    <xf numFmtId="44" fontId="10" fillId="0" borderId="4" xfId="0" applyNumberFormat="1" applyFont="1" applyBorder="1" applyProtection="1">
      <protection hidden="1"/>
    </xf>
    <xf numFmtId="44" fontId="10" fillId="0" borderId="4" xfId="0" applyNumberFormat="1" applyFont="1" applyBorder="1"/>
    <xf numFmtId="0" fontId="0" fillId="0" borderId="5" xfId="0" applyBorder="1"/>
    <xf numFmtId="0" fontId="0" fillId="0" borderId="4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11" fillId="3" borderId="9" xfId="0" applyFont="1" applyFill="1" applyBorder="1" applyProtection="1">
      <protection hidden="1"/>
    </xf>
    <xf numFmtId="0" fontId="2" fillId="3" borderId="10" xfId="0" applyFont="1" applyFill="1" applyBorder="1" applyProtection="1">
      <protection hidden="1"/>
    </xf>
    <xf numFmtId="0" fontId="2" fillId="3" borderId="11" xfId="0" applyFont="1" applyFill="1" applyBorder="1" applyProtection="1">
      <protection hidden="1"/>
    </xf>
    <xf numFmtId="44" fontId="9" fillId="0" borderId="4" xfId="0" applyNumberFormat="1" applyFont="1" applyBorder="1"/>
    <xf numFmtId="0" fontId="9" fillId="0" borderId="0" xfId="0" applyFont="1"/>
    <xf numFmtId="0" fontId="9" fillId="0" borderId="5" xfId="0" applyFont="1" applyBorder="1" applyProtection="1">
      <protection hidden="1"/>
    </xf>
    <xf numFmtId="44" fontId="9" fillId="0" borderId="6" xfId="0" applyNumberFormat="1" applyFont="1" applyBorder="1" applyProtection="1">
      <protection hidden="1"/>
    </xf>
    <xf numFmtId="0" fontId="9" fillId="0" borderId="7" xfId="0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9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ddecontadores.com/herramientas-jrecinos-profesional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reddecontadores.com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278179</xdr:colOff>
      <xdr:row>24</xdr:row>
      <xdr:rowOff>124557</xdr:rowOff>
    </xdr:from>
    <xdr:to>
      <xdr:col>12</xdr:col>
      <xdr:colOff>609522</xdr:colOff>
      <xdr:row>28</xdr:row>
      <xdr:rowOff>146538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D3B9D5-A8CD-8DA6-3FED-39138A52D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9564" y="4865076"/>
          <a:ext cx="1100670" cy="886558"/>
        </a:xfrm>
        <a:prstGeom prst="rect">
          <a:avLst/>
        </a:prstGeom>
      </xdr:spPr>
    </xdr:pic>
    <xdr:clientData/>
  </xdr:twoCellAnchor>
  <xdr:twoCellAnchor editAs="oneCell">
    <xdr:from>
      <xdr:col>8</xdr:col>
      <xdr:colOff>83076</xdr:colOff>
      <xdr:row>15</xdr:row>
      <xdr:rowOff>65940</xdr:rowOff>
    </xdr:from>
    <xdr:to>
      <xdr:col>10</xdr:col>
      <xdr:colOff>747346</xdr:colOff>
      <xdr:row>26</xdr:row>
      <xdr:rowOff>234462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7221A1C-5756-C866-8CF5-3EEDD624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6172" y="2974728"/>
          <a:ext cx="2613232" cy="2381253"/>
        </a:xfrm>
        <a:prstGeom prst="rect">
          <a:avLst/>
        </a:prstGeom>
      </xdr:spPr>
    </xdr:pic>
    <xdr:clientData/>
  </xdr:twoCellAnchor>
  <xdr:twoCellAnchor>
    <xdr:from>
      <xdr:col>3</xdr:col>
      <xdr:colOff>131884</xdr:colOff>
      <xdr:row>19</xdr:row>
      <xdr:rowOff>58615</xdr:rowOff>
    </xdr:from>
    <xdr:to>
      <xdr:col>3</xdr:col>
      <xdr:colOff>575162</xdr:colOff>
      <xdr:row>20</xdr:row>
      <xdr:rowOff>219807</xdr:rowOff>
    </xdr:to>
    <xdr:sp macro="" textlink="">
      <xdr:nvSpPr>
        <xdr:cNvPr id="6" name="Abrir llave 5">
          <a:extLst>
            <a:ext uri="{FF2B5EF4-FFF2-40B4-BE49-F238E27FC236}">
              <a16:creationId xmlns:a16="http://schemas.microsoft.com/office/drawing/2014/main" id="{D591A331-F4A2-4947-8C2B-6DC4396F4B89}"/>
            </a:ext>
          </a:extLst>
        </xdr:cNvPr>
        <xdr:cNvSpPr/>
      </xdr:nvSpPr>
      <xdr:spPr>
        <a:xfrm>
          <a:off x="4843096" y="3758711"/>
          <a:ext cx="443278" cy="351692"/>
        </a:xfrm>
        <a:prstGeom prst="leftBrace">
          <a:avLst>
            <a:gd name="adj1" fmla="val 8333"/>
            <a:gd name="adj2" fmla="val 5833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01B3-EE6B-4853-90A5-822F4A1F78F5}">
  <sheetPr>
    <tabColor theme="9" tint="0.39997558519241921"/>
  </sheetPr>
  <dimension ref="A1:N37"/>
  <sheetViews>
    <sheetView tabSelected="1" zoomScale="130" zoomScaleNormal="130" workbookViewId="0">
      <selection activeCell="M22" sqref="M22"/>
    </sheetView>
  </sheetViews>
  <sheetFormatPr baseColWidth="10" defaultColWidth="0" defaultRowHeight="15" customHeight="1" zeroHeight="1" x14ac:dyDescent="0.25"/>
  <cols>
    <col min="1" max="1" width="13" customWidth="1"/>
    <col min="2" max="2" width="42" customWidth="1"/>
    <col min="3" max="3" width="15.7109375" style="1" customWidth="1"/>
    <col min="4" max="4" width="10.140625" style="2" customWidth="1"/>
    <col min="5" max="5" width="12.28515625" customWidth="1"/>
    <col min="6" max="6" width="12.28515625" bestFit="1" customWidth="1"/>
    <col min="7" max="7" width="12.85546875" bestFit="1" customWidth="1"/>
    <col min="8" max="8" width="11.5703125" customWidth="1"/>
    <col min="9" max="9" width="17.7109375" bestFit="1" customWidth="1"/>
    <col min="10" max="13" width="11.5703125" customWidth="1"/>
    <col min="14" max="14" width="0" hidden="1" customWidth="1"/>
    <col min="15" max="16384" width="11.5703125" hidden="1"/>
  </cols>
  <sheetData>
    <row r="1" spans="1:13" ht="18.75" x14ac:dyDescent="0.3">
      <c r="A1" s="41" t="s">
        <v>37</v>
      </c>
      <c r="B1" s="3"/>
      <c r="C1" s="4"/>
      <c r="D1" s="5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B2" s="3"/>
      <c r="C2" s="4"/>
      <c r="D2" s="5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40" t="s">
        <v>35</v>
      </c>
      <c r="B3" s="6" t="s">
        <v>36</v>
      </c>
      <c r="C3" s="4"/>
      <c r="D3" s="5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B4" s="3" t="s">
        <v>34</v>
      </c>
      <c r="C4" s="4"/>
      <c r="D4" s="5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4"/>
      <c r="D5" s="5"/>
      <c r="E5" s="3"/>
      <c r="F5" s="3"/>
      <c r="G5" s="3"/>
      <c r="H5" s="3"/>
      <c r="I5" s="3"/>
      <c r="J5" s="3"/>
      <c r="K5" s="3"/>
      <c r="L5" s="42" t="s">
        <v>27</v>
      </c>
      <c r="M5" s="3"/>
    </row>
    <row r="6" spans="1:13" x14ac:dyDescent="0.25">
      <c r="A6" s="6" t="s">
        <v>21</v>
      </c>
      <c r="B6" s="3"/>
      <c r="C6" s="4"/>
      <c r="D6" s="5"/>
      <c r="E6" s="44" t="s">
        <v>11</v>
      </c>
      <c r="F6" s="46" t="s">
        <v>0</v>
      </c>
      <c r="G6" s="46"/>
      <c r="H6" s="44" t="s">
        <v>8</v>
      </c>
      <c r="I6" s="44" t="s">
        <v>9</v>
      </c>
      <c r="J6" s="44" t="s">
        <v>10</v>
      </c>
      <c r="K6" s="46" t="s">
        <v>24</v>
      </c>
      <c r="L6" s="46"/>
      <c r="M6" s="3"/>
    </row>
    <row r="7" spans="1:13" x14ac:dyDescent="0.25">
      <c r="A7" s="3"/>
      <c r="B7" s="3"/>
      <c r="C7" s="4"/>
      <c r="D7" s="5"/>
      <c r="E7" s="45"/>
      <c r="F7" s="7" t="s">
        <v>1</v>
      </c>
      <c r="G7" s="7" t="s">
        <v>2</v>
      </c>
      <c r="H7" s="45"/>
      <c r="I7" s="45"/>
      <c r="J7" s="45"/>
      <c r="K7" s="7" t="s">
        <v>1</v>
      </c>
      <c r="L7" s="7" t="s">
        <v>2</v>
      </c>
      <c r="M7" s="3"/>
    </row>
    <row r="8" spans="1:13" x14ac:dyDescent="0.25">
      <c r="A8" s="3"/>
      <c r="B8" s="3" t="s">
        <v>12</v>
      </c>
      <c r="C8" s="8">
        <v>20000</v>
      </c>
      <c r="D8" s="5"/>
      <c r="E8" s="19" t="s">
        <v>3</v>
      </c>
      <c r="F8" s="18">
        <v>0.01</v>
      </c>
      <c r="G8" s="18">
        <f>(4064*0)+6600</f>
        <v>6600</v>
      </c>
      <c r="H8" s="22">
        <v>0</v>
      </c>
      <c r="I8" s="23">
        <v>0</v>
      </c>
      <c r="J8" s="21">
        <v>0</v>
      </c>
      <c r="K8" s="20">
        <f>(F8-I8)*H8+J8</f>
        <v>0</v>
      </c>
      <c r="L8" s="20">
        <f>(G8-I8)*H8+J8</f>
        <v>0</v>
      </c>
      <c r="M8" s="3"/>
    </row>
    <row r="9" spans="1:13" x14ac:dyDescent="0.25">
      <c r="A9" s="3"/>
      <c r="B9" s="3"/>
      <c r="C9" s="4"/>
      <c r="D9" s="5"/>
      <c r="E9" s="19" t="s">
        <v>4</v>
      </c>
      <c r="F9" s="18">
        <f>G8+0.01</f>
        <v>6600.01</v>
      </c>
      <c r="G9" s="18">
        <v>9142.86</v>
      </c>
      <c r="H9" s="22">
        <v>0.1</v>
      </c>
      <c r="I9" s="23">
        <f>G8</f>
        <v>6600</v>
      </c>
      <c r="J9" s="21">
        <v>212.12</v>
      </c>
      <c r="K9" s="20">
        <f>(F9-I9)*H9+J9</f>
        <v>212.12100000000004</v>
      </c>
      <c r="L9" s="20">
        <f>(G9-I9)*H9+J9</f>
        <v>466.40600000000006</v>
      </c>
      <c r="M9" s="3"/>
    </row>
    <row r="10" spans="1:13" x14ac:dyDescent="0.25">
      <c r="A10" s="3"/>
      <c r="B10" s="9" t="s">
        <v>15</v>
      </c>
      <c r="C10" s="10">
        <f>SUM(C11:C16)</f>
        <v>1960</v>
      </c>
      <c r="D10" s="5"/>
      <c r="E10" s="19" t="s">
        <v>5</v>
      </c>
      <c r="F10" s="18">
        <f t="shared" ref="F10:F11" si="0">G9+0.01</f>
        <v>9142.8700000000008</v>
      </c>
      <c r="G10" s="18">
        <v>22857.14</v>
      </c>
      <c r="H10" s="22">
        <v>0.2</v>
      </c>
      <c r="I10" s="23">
        <f>G9</f>
        <v>9142.86</v>
      </c>
      <c r="J10" s="21">
        <v>720</v>
      </c>
      <c r="K10" s="20">
        <f>(F10-I10)*H10+J10</f>
        <v>720.00200000000007</v>
      </c>
      <c r="L10" s="20">
        <f>(G10-I10)*H10+J10</f>
        <v>3462.8559999999998</v>
      </c>
      <c r="M10" s="3"/>
    </row>
    <row r="11" spans="1:13" x14ac:dyDescent="0.25">
      <c r="A11" s="3"/>
      <c r="B11" s="3" t="s">
        <v>13</v>
      </c>
      <c r="C11" s="8">
        <v>800</v>
      </c>
      <c r="D11" s="5"/>
      <c r="E11" s="19" t="s">
        <v>6</v>
      </c>
      <c r="F11" s="18">
        <f t="shared" si="0"/>
        <v>22857.149999999998</v>
      </c>
      <c r="G11" s="18" t="s">
        <v>7</v>
      </c>
      <c r="H11" s="22">
        <v>0.3</v>
      </c>
      <c r="I11" s="23">
        <f>G10</f>
        <v>22857.14</v>
      </c>
      <c r="J11" s="21">
        <v>3462.86</v>
      </c>
      <c r="K11" s="20">
        <f>(F11-I11)*H11+J11</f>
        <v>3462.8629999999998</v>
      </c>
      <c r="L11" s="20" t="str">
        <f>_xlfn.LET(_xlpm.calculo,(G11-I11)*H11+J11,IFERROR(_xlpm.calculo,"En adelante"))</f>
        <v>En adelante</v>
      </c>
      <c r="M11" s="3"/>
    </row>
    <row r="12" spans="1:13" x14ac:dyDescent="0.25">
      <c r="A12" s="3"/>
      <c r="B12" s="3" t="s">
        <v>16</v>
      </c>
      <c r="C12" s="8">
        <v>800</v>
      </c>
      <c r="D12" s="5"/>
      <c r="E12" s="3"/>
      <c r="F12" s="3"/>
      <c r="G12" s="3"/>
      <c r="H12" s="3"/>
      <c r="I12" s="3"/>
      <c r="J12" s="3"/>
      <c r="K12" s="3"/>
      <c r="M12" s="3"/>
    </row>
    <row r="13" spans="1:13" ht="15" customHeight="1" x14ac:dyDescent="0.25">
      <c r="A13" s="3"/>
      <c r="B13" s="3" t="s">
        <v>14</v>
      </c>
      <c r="C13" s="8">
        <v>360</v>
      </c>
      <c r="D13" s="5"/>
      <c r="E13" s="3"/>
      <c r="F13" s="3"/>
      <c r="G13" s="3"/>
      <c r="H13" s="3"/>
      <c r="I13" s="3"/>
      <c r="J13" s="3"/>
      <c r="K13" s="3"/>
      <c r="L13" s="3"/>
      <c r="M13" s="3"/>
    </row>
    <row r="14" spans="1:13" ht="15" customHeight="1" x14ac:dyDescent="0.25">
      <c r="A14" s="3"/>
      <c r="B14" s="3" t="s">
        <v>22</v>
      </c>
      <c r="C14" s="8">
        <v>0</v>
      </c>
      <c r="D14" s="5"/>
      <c r="E14" s="3"/>
      <c r="F14" s="3"/>
      <c r="G14" s="3"/>
      <c r="H14" s="3"/>
      <c r="I14" s="43" t="s">
        <v>38</v>
      </c>
      <c r="J14" s="43"/>
      <c r="K14" s="43"/>
      <c r="L14" s="40"/>
      <c r="M14" s="3"/>
    </row>
    <row r="15" spans="1:13" x14ac:dyDescent="0.25">
      <c r="A15" s="3"/>
      <c r="B15" s="3" t="s">
        <v>23</v>
      </c>
      <c r="C15" s="8">
        <v>0</v>
      </c>
      <c r="D15" s="5"/>
      <c r="E15" s="3"/>
      <c r="F15" s="3"/>
      <c r="G15" s="3"/>
      <c r="H15" s="3"/>
      <c r="I15" s="43"/>
      <c r="J15" s="43"/>
      <c r="K15" s="43"/>
      <c r="L15" s="3"/>
      <c r="M15" s="3"/>
    </row>
    <row r="16" spans="1:13" x14ac:dyDescent="0.25">
      <c r="A16" s="3"/>
      <c r="B16" s="3" t="s">
        <v>17</v>
      </c>
      <c r="C16" s="8">
        <v>0</v>
      </c>
      <c r="D16" s="5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3"/>
      <c r="D17" s="5"/>
      <c r="E17" s="31" t="s">
        <v>28</v>
      </c>
      <c r="F17" s="32"/>
      <c r="G17" s="33"/>
      <c r="H17" s="3"/>
      <c r="I17" s="3"/>
      <c r="J17" s="3"/>
      <c r="K17" s="3"/>
      <c r="L17" s="3"/>
      <c r="M17" s="3"/>
    </row>
    <row r="18" spans="1:13" x14ac:dyDescent="0.25">
      <c r="A18" s="3"/>
      <c r="B18" s="3"/>
      <c r="C18" s="4"/>
      <c r="D18" s="5"/>
      <c r="E18" s="29" t="s">
        <v>31</v>
      </c>
      <c r="F18" s="30" t="str">
        <f>A19</f>
        <v>3er tramo</v>
      </c>
      <c r="G18" s="24"/>
      <c r="H18" s="3"/>
      <c r="I18" s="3"/>
      <c r="J18" s="3"/>
      <c r="K18" s="3"/>
      <c r="L18" s="3"/>
      <c r="M18" s="3"/>
    </row>
    <row r="19" spans="1:13" ht="17.25" x14ac:dyDescent="0.4">
      <c r="A19" s="5" t="str">
        <f>IF(C19&lt;G8,E8,IF(C19&lt;G9,E9,IF(C19&lt;G10,E10,IF(C19&gt;F11,E11))))</f>
        <v>3er tramo</v>
      </c>
      <c r="B19" s="3" t="s">
        <v>0</v>
      </c>
      <c r="C19" s="13">
        <f>C8-C10</f>
        <v>18040</v>
      </c>
      <c r="D19" s="5"/>
      <c r="E19" s="27">
        <f>C19</f>
        <v>18040</v>
      </c>
      <c r="F19" t="s">
        <v>0</v>
      </c>
      <c r="G19" s="28"/>
      <c r="H19" s="3"/>
      <c r="I19" s="3"/>
      <c r="J19" s="3"/>
      <c r="K19" s="3"/>
      <c r="L19" s="3"/>
      <c r="M19" s="3"/>
    </row>
    <row r="20" spans="1:13" x14ac:dyDescent="0.25">
      <c r="A20" s="3"/>
      <c r="B20" s="3"/>
      <c r="C20" s="4"/>
      <c r="D20" s="5"/>
      <c r="E20" s="25">
        <f>(C19-VLOOKUP(A19,$E$8:$L$11,5,FALSE))*VLOOKUP(A19,$E$8:$L$11,4,FALSE)</f>
        <v>1779.4279999999999</v>
      </c>
      <c r="F20" t="s">
        <v>32</v>
      </c>
      <c r="G20" s="24"/>
      <c r="H20" s="3"/>
      <c r="I20" s="3"/>
      <c r="J20" s="3"/>
      <c r="K20" s="3"/>
      <c r="L20" s="3"/>
      <c r="M20" s="3"/>
    </row>
    <row r="21" spans="1:13" ht="17.25" x14ac:dyDescent="0.4">
      <c r="A21" s="3"/>
      <c r="B21" s="3" t="s">
        <v>19</v>
      </c>
      <c r="C21" s="13">
        <f>(C19-VLOOKUP(A19,$E$8:$L$11,5,FALSE))*VLOOKUP(A19,$E$8:$L$11,4,FALSE)+VLOOKUP(A19,$E$8:$L$11,6,FALSE)</f>
        <v>2499.4279999999999</v>
      </c>
      <c r="D21" s="5"/>
      <c r="E21" s="26">
        <f>VLOOKUP(A19,$E$8:$L$11,6,FALSE)</f>
        <v>720</v>
      </c>
      <c r="F21" t="s">
        <v>33</v>
      </c>
      <c r="G21" s="24"/>
      <c r="H21" s="3"/>
      <c r="I21" s="3"/>
      <c r="J21" s="3"/>
      <c r="K21" s="3"/>
      <c r="L21" s="3"/>
      <c r="M21" s="3"/>
    </row>
    <row r="22" spans="1:13" x14ac:dyDescent="0.25">
      <c r="A22" s="3"/>
      <c r="B22" s="3"/>
      <c r="C22" s="4"/>
      <c r="D22" s="5"/>
      <c r="E22" s="34">
        <f>SUM(E20:E21)</f>
        <v>2499.4279999999999</v>
      </c>
      <c r="F22" s="35" t="s">
        <v>19</v>
      </c>
      <c r="G22" s="36"/>
      <c r="H22" s="3"/>
      <c r="I22" s="3"/>
      <c r="J22" s="3"/>
      <c r="K22" s="3"/>
      <c r="L22" s="3"/>
      <c r="M22" s="3"/>
    </row>
    <row r="23" spans="1:13" ht="17.25" x14ac:dyDescent="0.4">
      <c r="A23" s="3"/>
      <c r="B23" s="3" t="s">
        <v>18</v>
      </c>
      <c r="C23" s="8">
        <v>301.02</v>
      </c>
      <c r="D23" s="5"/>
      <c r="E23" s="26">
        <f>C25</f>
        <v>301.02</v>
      </c>
      <c r="F23" s="3" t="s">
        <v>29</v>
      </c>
      <c r="G23" s="24"/>
      <c r="H23" s="3"/>
      <c r="I23" s="3"/>
      <c r="J23" s="3"/>
      <c r="K23" s="3"/>
      <c r="L23" s="3"/>
      <c r="M23" s="3"/>
    </row>
    <row r="24" spans="1:13" ht="17.25" x14ac:dyDescent="0.4">
      <c r="A24" s="3"/>
      <c r="B24" s="3" t="s">
        <v>25</v>
      </c>
      <c r="C24" s="16">
        <v>0</v>
      </c>
      <c r="D24" s="5"/>
      <c r="E24" s="37">
        <f>E22-E23</f>
        <v>2198.4079999999999</v>
      </c>
      <c r="F24" s="38" t="s">
        <v>30</v>
      </c>
      <c r="G24" s="39"/>
      <c r="H24" s="3"/>
      <c r="I24" s="3"/>
      <c r="J24" s="3"/>
      <c r="K24" s="3"/>
      <c r="L24" s="3"/>
      <c r="M24" s="3"/>
    </row>
    <row r="25" spans="1:13" x14ac:dyDescent="0.25">
      <c r="A25" s="3"/>
      <c r="B25" s="3" t="s">
        <v>26</v>
      </c>
      <c r="C25" s="17">
        <f>SUM(C23:C24)</f>
        <v>301.02</v>
      </c>
      <c r="D25" s="5"/>
      <c r="E25" s="3"/>
      <c r="F25" s="3"/>
      <c r="G25" s="3"/>
      <c r="H25" s="3"/>
      <c r="I25" s="3"/>
      <c r="J25" s="3"/>
      <c r="K25" s="3"/>
      <c r="L25" s="3"/>
      <c r="M25" s="3"/>
    </row>
    <row r="26" spans="1:13" ht="15" customHeight="1" x14ac:dyDescent="0.25">
      <c r="A26" s="3"/>
      <c r="B26" s="3"/>
      <c r="C26" s="3"/>
      <c r="D26" s="5"/>
      <c r="E26" s="3"/>
      <c r="F26" s="3"/>
      <c r="G26" s="3"/>
      <c r="H26" s="3"/>
      <c r="I26" s="3"/>
      <c r="J26" s="3"/>
      <c r="K26" s="3"/>
      <c r="L26" s="3"/>
      <c r="M26" s="3"/>
    </row>
    <row r="27" spans="1:13" ht="18.75" x14ac:dyDescent="0.3">
      <c r="A27" s="3"/>
      <c r="B27" s="14" t="s">
        <v>20</v>
      </c>
      <c r="C27" s="11">
        <f>C21-C23</f>
        <v>2198.4079999999999</v>
      </c>
      <c r="D27" s="5"/>
      <c r="E27" s="3"/>
      <c r="F27" s="3"/>
      <c r="G27" s="3"/>
      <c r="H27" s="3"/>
      <c r="I27" s="3"/>
      <c r="J27" s="3"/>
      <c r="K27" s="3"/>
      <c r="L27" s="3"/>
      <c r="M27" s="3"/>
    </row>
    <row r="28" spans="1:13" ht="18.75" x14ac:dyDescent="0.3">
      <c r="A28" s="3"/>
      <c r="B28" s="14"/>
      <c r="C28" s="15" t="str">
        <f>IF(C27&gt;=0,"Pagar","Devolución")</f>
        <v>Pagar</v>
      </c>
      <c r="D28" s="12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5">
      <c r="A29" s="3"/>
      <c r="B29" s="3"/>
      <c r="C29" s="4"/>
      <c r="D29" s="5"/>
      <c r="E29" s="3"/>
      <c r="F29" s="3"/>
      <c r="G29" s="3"/>
      <c r="H29" s="3"/>
      <c r="I29" s="3"/>
      <c r="J29" s="3"/>
      <c r="K29" s="3"/>
      <c r="L29" s="3"/>
      <c r="M29" s="3"/>
    </row>
    <row r="30" spans="1:13" ht="14.45" hidden="1" customHeight="1" x14ac:dyDescent="0.25">
      <c r="C30"/>
      <c r="D30"/>
    </row>
    <row r="31" spans="1:13" ht="14.45" hidden="1" customHeight="1" x14ac:dyDescent="0.25">
      <c r="C31"/>
      <c r="D31"/>
    </row>
    <row r="32" spans="1:13" ht="14.45" hidden="1" customHeight="1" x14ac:dyDescent="0.25">
      <c r="C32"/>
      <c r="D32"/>
    </row>
    <row r="33" spans="3:4" ht="14.45" hidden="1" customHeight="1" x14ac:dyDescent="0.25">
      <c r="C33"/>
      <c r="D33"/>
    </row>
    <row r="34" spans="3:4" hidden="1" x14ac:dyDescent="0.25">
      <c r="C34"/>
      <c r="D34"/>
    </row>
    <row r="37" spans="3:4" ht="18" hidden="1" customHeight="1" x14ac:dyDescent="0.25"/>
  </sheetData>
  <protectedRanges>
    <protectedRange sqref="C8 C11:C16 C23:C24" name="Variables del modelo y variable principal del modelo"/>
  </protectedRanges>
  <mergeCells count="7">
    <mergeCell ref="I14:K15"/>
    <mergeCell ref="J6:J7"/>
    <mergeCell ref="K6:L6"/>
    <mergeCell ref="E6:E7"/>
    <mergeCell ref="F6:G6"/>
    <mergeCell ref="H6:H7"/>
    <mergeCell ref="I6:I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EstimacionCalculoISR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Jonnathan Ricardo Recinos Pérez</dc:creator>
  <cp:lastModifiedBy>Jonnathan Ricardo Recinos Perez</cp:lastModifiedBy>
  <dcterms:created xsi:type="dcterms:W3CDTF">2022-03-17T19:11:06Z</dcterms:created>
  <dcterms:modified xsi:type="dcterms:W3CDTF">2026-02-09T22:18:52Z</dcterms:modified>
</cp:coreProperties>
</file>